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Basti\Drive T-Wall\Aktuell\"/>
    </mc:Choice>
  </mc:AlternateContent>
  <xr:revisionPtr revIDLastSave="0" documentId="13_ncr:1_{8494DE40-3AC3-4EE7-AE62-8DC7BC1F93F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abelle1" sheetId="1" r:id="rId1"/>
  </sheets>
  <definedNames>
    <definedName name="Z_D8989337_B290_44A9_8E0B_1D31DA495A27_.wvu.Cols" localSheetId="0">Tabelle1!$Y:$XFD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0" i="1" l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X4" i="1" s="1"/>
  <c r="F40" i="1"/>
  <c r="F44" i="1" s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X3" i="1" s="1"/>
  <c r="G39" i="1"/>
  <c r="F39" i="1"/>
  <c r="F43" i="1" s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F45" i="1" s="1"/>
  <c r="X5" i="1" s="1"/>
  <c r="W23" i="1"/>
  <c r="X22" i="1"/>
  <c r="W22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X13" i="1"/>
  <c r="W13" i="1"/>
  <c r="X12" i="1"/>
  <c r="W12" i="1"/>
  <c r="X11" i="1"/>
  <c r="W11" i="1"/>
  <c r="L5" i="1"/>
</calcChain>
</file>

<file path=xl/sharedStrings.xml><?xml version="1.0" encoding="utf-8"?>
<sst xmlns="http://schemas.openxmlformats.org/spreadsheetml/2006/main" count="103" uniqueCount="85">
  <si>
    <t>Company name:</t>
  </si>
  <si>
    <t>Total Holds</t>
  </si>
  <si>
    <t>Total Sets</t>
  </si>
  <si>
    <t>Date:</t>
  </si>
  <si>
    <t>Total Price net</t>
  </si>
  <si>
    <t>Price +5%</t>
  </si>
  <si>
    <t>Art.-No.</t>
  </si>
  <si>
    <t>Name</t>
  </si>
  <si>
    <t>Size</t>
  </si>
  <si>
    <t>Holds in Set</t>
  </si>
  <si>
    <t>Price</t>
  </si>
  <si>
    <t>White</t>
  </si>
  <si>
    <t>Black</t>
  </si>
  <si>
    <t>Blue</t>
  </si>
  <si>
    <t xml:space="preserve"> Red</t>
  </si>
  <si>
    <t>Yellow</t>
  </si>
  <si>
    <t>Green</t>
  </si>
  <si>
    <t>Orange</t>
  </si>
  <si>
    <t>Brown</t>
  </si>
  <si>
    <t>Violet</t>
  </si>
  <si>
    <t>Purple</t>
  </si>
  <si>
    <t>Mint</t>
  </si>
  <si>
    <t xml:space="preserve">Light Grey </t>
  </si>
  <si>
    <t>Dark Grey</t>
  </si>
  <si>
    <t>Pink Fluo</t>
  </si>
  <si>
    <t>Orange Fluo</t>
  </si>
  <si>
    <t>Green Fluo</t>
  </si>
  <si>
    <t>Yellow Fluo</t>
  </si>
  <si>
    <t>Number of Holds</t>
  </si>
  <si>
    <r>
      <rPr>
        <b/>
        <sz val="18"/>
        <rFont val="Calibri"/>
      </rPr>
      <t xml:space="preserve">Price         </t>
    </r>
    <r>
      <rPr>
        <b/>
        <sz val="8"/>
        <rFont val="Calibri"/>
      </rPr>
      <t>(without Taxes)</t>
    </r>
  </si>
  <si>
    <r>
      <rPr>
        <b/>
        <sz val="28"/>
        <rFont val="Calibri"/>
      </rPr>
      <t>CURVES</t>
    </r>
    <r>
      <rPr>
        <b/>
        <sz val="28"/>
        <rFont val="Calibri"/>
      </rPr>
      <t xml:space="preserve">    </t>
    </r>
    <r>
      <rPr>
        <b/>
        <sz val="28"/>
        <rFont val="Calibri"/>
      </rPr>
      <t>PE</t>
    </r>
  </si>
  <si>
    <t>Footholds</t>
  </si>
  <si>
    <t>XS</t>
  </si>
  <si>
    <r>
      <rPr>
        <sz val="14"/>
        <rFont val="Calibri"/>
      </rPr>
      <t xml:space="preserve">Juggy Curves </t>
    </r>
    <r>
      <rPr>
        <b/>
        <sz val="14"/>
        <rFont val="Calibri"/>
      </rPr>
      <t>M</t>
    </r>
  </si>
  <si>
    <t>M</t>
  </si>
  <si>
    <r>
      <rPr>
        <sz val="14"/>
        <rFont val="Calibri"/>
      </rPr>
      <t xml:space="preserve">Juggy Curves </t>
    </r>
    <r>
      <rPr>
        <b/>
        <sz val="14"/>
        <rFont val="Calibri"/>
      </rPr>
      <t>L</t>
    </r>
  </si>
  <si>
    <t>L</t>
  </si>
  <si>
    <r>
      <rPr>
        <sz val="14"/>
        <rFont val="Calibri"/>
      </rPr>
      <t xml:space="preserve">Juggy Curves </t>
    </r>
    <r>
      <rPr>
        <b/>
        <sz val="14"/>
        <rFont val="Calibri"/>
      </rPr>
      <t>XL</t>
    </r>
  </si>
  <si>
    <t>XL</t>
  </si>
  <si>
    <r>
      <rPr>
        <sz val="14"/>
        <rFont val="Calibri"/>
      </rPr>
      <t xml:space="preserve">Juggy Curves </t>
    </r>
    <r>
      <rPr>
        <b/>
        <sz val="14"/>
        <rFont val="Calibri"/>
      </rPr>
      <t>XXL</t>
    </r>
  </si>
  <si>
    <t>XXL</t>
  </si>
  <si>
    <r>
      <rPr>
        <sz val="14"/>
        <rFont val="Calibri"/>
      </rPr>
      <t xml:space="preserve">Slopy Curves </t>
    </r>
    <r>
      <rPr>
        <b/>
        <sz val="14"/>
        <rFont val="Calibri"/>
      </rPr>
      <t>M</t>
    </r>
  </si>
  <si>
    <r>
      <rPr>
        <sz val="14"/>
        <rFont val="Calibri"/>
      </rPr>
      <t xml:space="preserve">Slopy Curves </t>
    </r>
    <r>
      <rPr>
        <b/>
        <sz val="14"/>
        <rFont val="Calibri"/>
      </rPr>
      <t>L</t>
    </r>
  </si>
  <si>
    <r>
      <rPr>
        <sz val="14"/>
        <rFont val="Calibri"/>
      </rPr>
      <t xml:space="preserve">Slopy Curves </t>
    </r>
    <r>
      <rPr>
        <b/>
        <sz val="14"/>
        <rFont val="Calibri"/>
      </rPr>
      <t>XL</t>
    </r>
  </si>
  <si>
    <r>
      <rPr>
        <sz val="14"/>
        <rFont val="Calibri"/>
      </rPr>
      <t xml:space="preserve">Slopy Curves </t>
    </r>
    <r>
      <rPr>
        <b/>
        <sz val="14"/>
        <rFont val="Calibri"/>
      </rPr>
      <t>XXL</t>
    </r>
  </si>
  <si>
    <r>
      <rPr>
        <sz val="14"/>
        <rFont val="Calibri"/>
      </rPr>
      <t xml:space="preserve">Curves </t>
    </r>
    <r>
      <rPr>
        <b/>
        <sz val="14"/>
        <rFont val="Calibri"/>
      </rPr>
      <t>Full Set</t>
    </r>
  </si>
  <si>
    <t>XS-XXL</t>
  </si>
  <si>
    <t>COASTS PE</t>
  </si>
  <si>
    <r>
      <rPr>
        <sz val="14"/>
        <rFont val="Calibri"/>
      </rPr>
      <t xml:space="preserve">Screw-Ons </t>
    </r>
    <r>
      <rPr>
        <sz val="10"/>
        <color rgb="FFFF0000"/>
        <rFont val="Calibri"/>
      </rPr>
      <t>(NEW)</t>
    </r>
  </si>
  <si>
    <t>XXS</t>
  </si>
  <si>
    <r>
      <rPr>
        <sz val="14"/>
        <rFont val="Calibri"/>
      </rPr>
      <t xml:space="preserve">Slopy Footholds </t>
    </r>
    <r>
      <rPr>
        <sz val="10"/>
        <color rgb="FFFF0000"/>
        <rFont val="Calibri"/>
      </rPr>
      <t>(NEW)</t>
    </r>
  </si>
  <si>
    <r>
      <rPr>
        <sz val="14"/>
        <rFont val="Calibri"/>
      </rPr>
      <t xml:space="preserve">Incut Footholds </t>
    </r>
    <r>
      <rPr>
        <sz val="10"/>
        <color rgb="FFFF0000"/>
        <rFont val="Calibri"/>
      </rPr>
      <t>(NEW)</t>
    </r>
  </si>
  <si>
    <r>
      <rPr>
        <sz val="14"/>
        <rFont val="Calibri"/>
      </rPr>
      <t xml:space="preserve">Open Crimps </t>
    </r>
    <r>
      <rPr>
        <b/>
        <sz val="14"/>
        <rFont val="Calibri"/>
      </rPr>
      <t>S</t>
    </r>
    <r>
      <rPr>
        <sz val="14"/>
        <rFont val="Calibri"/>
      </rPr>
      <t xml:space="preserve"> </t>
    </r>
    <r>
      <rPr>
        <sz val="10"/>
        <color rgb="FFFF0000"/>
        <rFont val="Calibri"/>
      </rPr>
      <t>(NEW)</t>
    </r>
  </si>
  <si>
    <t>S</t>
  </si>
  <si>
    <r>
      <rPr>
        <sz val="14"/>
        <rFont val="Calibri"/>
      </rPr>
      <t xml:space="preserve">Incut Crimps </t>
    </r>
    <r>
      <rPr>
        <b/>
        <sz val="14"/>
        <rFont val="Calibri"/>
      </rPr>
      <t>S</t>
    </r>
    <r>
      <rPr>
        <sz val="14"/>
        <rFont val="Calibri"/>
      </rPr>
      <t xml:space="preserve"> </t>
    </r>
    <r>
      <rPr>
        <sz val="10"/>
        <color rgb="FFFF0000"/>
        <rFont val="Calibri"/>
      </rPr>
      <t>(NEW)</t>
    </r>
  </si>
  <si>
    <r>
      <rPr>
        <sz val="14"/>
        <rFont val="Calibri"/>
      </rPr>
      <t xml:space="preserve">Incut Crimps </t>
    </r>
    <r>
      <rPr>
        <b/>
        <sz val="14"/>
        <rFont val="Calibri"/>
      </rPr>
      <t>M</t>
    </r>
    <r>
      <rPr>
        <sz val="14"/>
        <rFont val="Calibri"/>
      </rPr>
      <t xml:space="preserve"> </t>
    </r>
    <r>
      <rPr>
        <sz val="10"/>
        <color rgb="FFFF0000"/>
        <rFont val="Calibri"/>
      </rPr>
      <t>(NEW)</t>
    </r>
  </si>
  <si>
    <r>
      <rPr>
        <sz val="14"/>
        <rFont val="Calibri"/>
      </rPr>
      <t xml:space="preserve">Incut Edges </t>
    </r>
    <r>
      <rPr>
        <b/>
        <sz val="14"/>
        <rFont val="Calibri"/>
      </rPr>
      <t>L</t>
    </r>
    <r>
      <rPr>
        <sz val="14"/>
        <rFont val="Calibri"/>
      </rPr>
      <t xml:space="preserve"> </t>
    </r>
    <r>
      <rPr>
        <sz val="10"/>
        <color rgb="FFFF0000"/>
        <rFont val="Calibri"/>
      </rPr>
      <t>(NEW)</t>
    </r>
  </si>
  <si>
    <r>
      <rPr>
        <sz val="14"/>
        <rFont val="Calibri"/>
      </rPr>
      <t xml:space="preserve">Incut Plates </t>
    </r>
    <r>
      <rPr>
        <b/>
        <sz val="14"/>
        <rFont val="Calibri"/>
      </rPr>
      <t>L</t>
    </r>
    <r>
      <rPr>
        <sz val="14"/>
        <rFont val="Calibri"/>
      </rPr>
      <t xml:space="preserve"> </t>
    </r>
    <r>
      <rPr>
        <sz val="10"/>
        <color rgb="FFFF0000"/>
        <rFont val="Calibri"/>
      </rPr>
      <t>(NEW)</t>
    </r>
  </si>
  <si>
    <r>
      <rPr>
        <sz val="14"/>
        <rFont val="Calibri"/>
      </rPr>
      <t xml:space="preserve">Slopy-Incut Edges </t>
    </r>
    <r>
      <rPr>
        <b/>
        <sz val="14"/>
        <rFont val="Calibri"/>
      </rPr>
      <t>L</t>
    </r>
    <r>
      <rPr>
        <sz val="14"/>
        <rFont val="Calibri"/>
      </rPr>
      <t xml:space="preserve"> </t>
    </r>
    <r>
      <rPr>
        <sz val="10"/>
        <color rgb="FFFF0000"/>
        <rFont val="Calibri"/>
      </rPr>
      <t>(NEW)</t>
    </r>
  </si>
  <si>
    <r>
      <rPr>
        <sz val="14"/>
        <rFont val="Calibri"/>
      </rPr>
      <t xml:space="preserve">Big Edges </t>
    </r>
    <r>
      <rPr>
        <b/>
        <sz val="14"/>
        <rFont val="Calibri"/>
      </rPr>
      <t>XL</t>
    </r>
    <r>
      <rPr>
        <sz val="14"/>
        <rFont val="Calibri"/>
      </rPr>
      <t xml:space="preserve"> </t>
    </r>
    <r>
      <rPr>
        <sz val="10"/>
        <color rgb="FFFF0000"/>
        <rFont val="Calibri"/>
      </rPr>
      <t>(NEW)</t>
    </r>
  </si>
  <si>
    <r>
      <rPr>
        <sz val="14"/>
        <rFont val="Calibri"/>
      </rPr>
      <t xml:space="preserve">Super Edges </t>
    </r>
    <r>
      <rPr>
        <b/>
        <sz val="14"/>
        <rFont val="Calibri"/>
      </rPr>
      <t>XXL</t>
    </r>
    <r>
      <rPr>
        <sz val="14"/>
        <rFont val="Calibri"/>
      </rPr>
      <t xml:space="preserve"> </t>
    </r>
    <r>
      <rPr>
        <sz val="10"/>
        <color rgb="FFFF0000"/>
        <rFont val="Calibri"/>
      </rPr>
      <t>(NEW)</t>
    </r>
  </si>
  <si>
    <r>
      <rPr>
        <sz val="14"/>
        <rFont val="Calibri"/>
      </rPr>
      <t xml:space="preserve">Super Slopers </t>
    </r>
    <r>
      <rPr>
        <b/>
        <sz val="14"/>
        <rFont val="Calibri"/>
      </rPr>
      <t>XXL</t>
    </r>
    <r>
      <rPr>
        <sz val="14"/>
        <rFont val="Calibri"/>
      </rPr>
      <t xml:space="preserve"> </t>
    </r>
    <r>
      <rPr>
        <sz val="10"/>
        <color rgb="FFFF0000"/>
        <rFont val="Calibri"/>
      </rPr>
      <t>(NEW)</t>
    </r>
  </si>
  <si>
    <r>
      <rPr>
        <sz val="14"/>
        <rFont val="Calibri"/>
      </rPr>
      <t xml:space="preserve">Coasts </t>
    </r>
    <r>
      <rPr>
        <b/>
        <sz val="14"/>
        <rFont val="Calibri"/>
      </rPr>
      <t>Full Set</t>
    </r>
    <r>
      <rPr>
        <sz val="14"/>
        <rFont val="Calibri"/>
      </rPr>
      <t xml:space="preserve"> </t>
    </r>
    <r>
      <rPr>
        <sz val="10"/>
        <color rgb="FFFF0000"/>
        <rFont val="Calibri"/>
      </rPr>
      <t>(NEW)</t>
    </r>
  </si>
  <si>
    <t>RAL 9001*</t>
  </si>
  <si>
    <t>RAL 9004*</t>
  </si>
  <si>
    <t>RAL 9015*</t>
  </si>
  <si>
    <t>RAL 3020*</t>
  </si>
  <si>
    <t>RAL 1023*</t>
  </si>
  <si>
    <t>RAL 6037*</t>
  </si>
  <si>
    <t>RAL 2011*</t>
  </si>
  <si>
    <t>RAL 8003*</t>
  </si>
  <si>
    <t>RAL 4008*</t>
  </si>
  <si>
    <t>NCS 4050-R60B*</t>
  </si>
  <si>
    <t>RAL 6027*</t>
  </si>
  <si>
    <t>RAL 7038*</t>
  </si>
  <si>
    <t>RAL 7037*</t>
  </si>
  <si>
    <t>RAL 4003*</t>
  </si>
  <si>
    <t>RAL 2008*</t>
  </si>
  <si>
    <t>RAL 6018*</t>
  </si>
  <si>
    <t>RAL 1026*</t>
  </si>
  <si>
    <t>Total Holds per color</t>
  </si>
  <si>
    <t>Total Sets per color</t>
  </si>
  <si>
    <t>*All color specifications (RAL and NCS) are best possible approximations. Slight deviations can not be excluded.</t>
  </si>
  <si>
    <t>Discount</t>
  </si>
  <si>
    <t>Prices without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</si>
</sst>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>
    <font>
      <sz val="11"/>
      <name val="Calibri"/>
      <scheme val="minor"/>
    </font>
    <font>
      <sz val="11"/>
      <name val="Calibri"/>
    </font>
    <font>
      <b/>
      <sz val="18"/>
      <name val="Calibri"/>
    </font>
    <font>
      <sz val="11"/>
      <name val="Calibri"/>
    </font>
    <font>
      <sz val="18"/>
      <name val="Calibri"/>
    </font>
    <font>
      <sz val="12"/>
      <name val="Calibri"/>
    </font>
    <font>
      <b/>
      <sz val="28"/>
      <name val="Calibri"/>
    </font>
    <font>
      <sz val="14"/>
      <name val="Calibri"/>
    </font>
    <font>
      <b/>
      <sz val="14"/>
      <name val="Calibri"/>
    </font>
    <font>
      <b/>
      <sz val="12"/>
      <name val="Calibri"/>
    </font>
    <font>
      <sz val="8"/>
      <name val="Calibri"/>
    </font>
    <font>
      <b/>
      <sz val="26"/>
      <name val="Calibri"/>
    </font>
    <font>
      <b/>
      <sz val="8"/>
      <name val="Calibri"/>
    </font>
    <font>
      <sz val="10"/>
      <color rgb="FFFF0000"/>
      <name val="Calibri"/>
    </font>
  </fonts>
  <fills count="19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7F7F7F"/>
        <bgColor rgb="FF7F7F7F"/>
      </patternFill>
    </fill>
    <fill>
      <patternFill patternType="solid">
        <fgColor rgb="FF8EAADB"/>
        <bgColor rgb="FF8EAADB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996633"/>
        <bgColor rgb="FF996633"/>
      </patternFill>
    </fill>
    <fill>
      <patternFill patternType="solid">
        <fgColor rgb="FF7030A0"/>
        <bgColor rgb="FF7030A0"/>
      </patternFill>
    </fill>
    <fill>
      <patternFill patternType="solid">
        <fgColor rgb="FFCC00CC"/>
        <bgColor rgb="FFCC00CC"/>
      </patternFill>
    </fill>
    <fill>
      <patternFill patternType="solid">
        <fgColor rgb="FF33CCCC"/>
        <bgColor rgb="FF33CCCC"/>
      </patternFill>
    </fill>
    <fill>
      <patternFill patternType="solid">
        <fgColor rgb="FF757070"/>
        <bgColor rgb="FF757070"/>
      </patternFill>
    </fill>
    <fill>
      <patternFill patternType="solid">
        <fgColor rgb="FFFF00FF"/>
        <bgColor rgb="FFFF00FF"/>
      </patternFill>
    </fill>
    <fill>
      <patternFill patternType="solid">
        <fgColor rgb="FFFFCC00"/>
        <bgColor rgb="FFFFCC00"/>
      </patternFill>
    </fill>
    <fill>
      <patternFill patternType="solid">
        <fgColor rgb="FF00FF00"/>
        <bgColor rgb="FF00FF00"/>
      </patternFill>
    </fill>
    <fill>
      <patternFill patternType="solid">
        <fgColor rgb="FF262626"/>
        <bgColor rgb="FF262626"/>
      </patternFill>
    </fill>
    <fill>
      <patternFill patternType="solid">
        <fgColor rgb="FFC00000"/>
        <bgColor rgb="FFC00000"/>
      </patternFill>
    </fill>
  </fills>
  <borders count="8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1" fillId="0" borderId="13" xfId="0" applyFont="1" applyBorder="1"/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center" vertical="center" textRotation="90"/>
    </xf>
    <xf numFmtId="0" fontId="5" fillId="4" borderId="26" xfId="0" applyFont="1" applyFill="1" applyBorder="1" applyAlignment="1">
      <alignment horizontal="center" vertical="center" textRotation="90"/>
    </xf>
    <xf numFmtId="0" fontId="5" fillId="5" borderId="26" xfId="0" applyFont="1" applyFill="1" applyBorder="1" applyAlignment="1">
      <alignment horizontal="center" vertical="center" textRotation="90"/>
    </xf>
    <xf numFmtId="0" fontId="5" fillId="6" borderId="26" xfId="0" applyFont="1" applyFill="1" applyBorder="1" applyAlignment="1">
      <alignment horizontal="center" vertical="center" textRotation="90"/>
    </xf>
    <xf numFmtId="0" fontId="5" fillId="7" borderId="26" xfId="0" applyFont="1" applyFill="1" applyBorder="1" applyAlignment="1">
      <alignment horizontal="center" vertical="center" textRotation="90"/>
    </xf>
    <xf numFmtId="0" fontId="5" fillId="8" borderId="26" xfId="0" applyFont="1" applyFill="1" applyBorder="1" applyAlignment="1">
      <alignment horizontal="center" vertical="center" textRotation="90"/>
    </xf>
    <xf numFmtId="0" fontId="5" fillId="9" borderId="26" xfId="0" applyFont="1" applyFill="1" applyBorder="1" applyAlignment="1">
      <alignment horizontal="center" vertical="center" textRotation="90"/>
    </xf>
    <xf numFmtId="0" fontId="5" fillId="10" borderId="26" xfId="0" applyFont="1" applyFill="1" applyBorder="1" applyAlignment="1">
      <alignment horizontal="center" vertical="center" textRotation="90"/>
    </xf>
    <xf numFmtId="0" fontId="5" fillId="11" borderId="26" xfId="0" applyFont="1" applyFill="1" applyBorder="1" applyAlignment="1">
      <alignment horizontal="center" vertical="center" textRotation="90"/>
    </xf>
    <xf numFmtId="0" fontId="5" fillId="12" borderId="26" xfId="0" applyFont="1" applyFill="1" applyBorder="1" applyAlignment="1">
      <alignment horizontal="center" vertical="center" textRotation="90"/>
    </xf>
    <xf numFmtId="0" fontId="5" fillId="2" borderId="26" xfId="0" applyFont="1" applyFill="1" applyBorder="1" applyAlignment="1">
      <alignment horizontal="center" vertical="center" textRotation="90"/>
    </xf>
    <xf numFmtId="0" fontId="5" fillId="13" borderId="26" xfId="0" applyFont="1" applyFill="1" applyBorder="1" applyAlignment="1">
      <alignment horizontal="center" vertical="center" textRotation="90"/>
    </xf>
    <xf numFmtId="0" fontId="1" fillId="14" borderId="27" xfId="0" applyFont="1" applyFill="1" applyBorder="1" applyAlignment="1">
      <alignment horizontal="center" vertical="center" textRotation="90"/>
    </xf>
    <xf numFmtId="0" fontId="1" fillId="15" borderId="26" xfId="0" applyFont="1" applyFill="1" applyBorder="1" applyAlignment="1">
      <alignment horizontal="center" vertical="center" textRotation="90"/>
    </xf>
    <xf numFmtId="0" fontId="1" fillId="16" borderId="26" xfId="0" applyFont="1" applyFill="1" applyBorder="1" applyAlignment="1">
      <alignment horizontal="center" vertical="center" textRotation="90"/>
    </xf>
    <xf numFmtId="0" fontId="1" fillId="6" borderId="28" xfId="0" applyFont="1" applyFill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164" fontId="7" fillId="0" borderId="38" xfId="0" applyNumberFormat="1" applyFont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5" borderId="37" xfId="0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/>
    </xf>
    <xf numFmtId="0" fontId="7" fillId="7" borderId="37" xfId="0" applyFont="1" applyFill="1" applyBorder="1" applyAlignment="1">
      <alignment horizontal="center"/>
    </xf>
    <xf numFmtId="0" fontId="7" fillId="8" borderId="37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10" borderId="37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7" fillId="1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13" borderId="39" xfId="0" applyFont="1" applyFill="1" applyBorder="1" applyAlignment="1">
      <alignment horizontal="center"/>
    </xf>
    <xf numFmtId="0" fontId="7" fillId="14" borderId="40" xfId="0" applyFont="1" applyFill="1" applyBorder="1" applyAlignment="1">
      <alignment horizontal="center"/>
    </xf>
    <xf numFmtId="0" fontId="7" fillId="15" borderId="37" xfId="0" applyFont="1" applyFill="1" applyBorder="1" applyAlignment="1">
      <alignment horizontal="center"/>
    </xf>
    <xf numFmtId="0" fontId="7" fillId="16" borderId="37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164" fontId="8" fillId="0" borderId="43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45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7" fillId="11" borderId="11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13" borderId="46" xfId="0" applyFont="1" applyFill="1" applyBorder="1" applyAlignment="1">
      <alignment horizontal="center"/>
    </xf>
    <xf numFmtId="0" fontId="7" fillId="14" borderId="47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7" fillId="6" borderId="48" xfId="0" applyFont="1" applyFill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164" fontId="7" fillId="0" borderId="51" xfId="0" applyNumberFormat="1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164" fontId="7" fillId="0" borderId="55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3" borderId="56" xfId="0" applyFont="1" applyFill="1" applyBorder="1" applyAlignment="1">
      <alignment horizontal="center"/>
    </xf>
    <xf numFmtId="0" fontId="7" fillId="4" borderId="56" xfId="0" applyFont="1" applyFill="1" applyBorder="1" applyAlignment="1">
      <alignment horizontal="center"/>
    </xf>
    <xf numFmtId="0" fontId="7" fillId="5" borderId="56" xfId="0" applyFont="1" applyFill="1" applyBorder="1" applyAlignment="1">
      <alignment horizontal="center"/>
    </xf>
    <xf numFmtId="0" fontId="7" fillId="6" borderId="56" xfId="0" applyFont="1" applyFill="1" applyBorder="1" applyAlignment="1">
      <alignment horizontal="center"/>
    </xf>
    <xf numFmtId="0" fontId="7" fillId="7" borderId="56" xfId="0" applyFont="1" applyFill="1" applyBorder="1" applyAlignment="1">
      <alignment horizontal="center"/>
    </xf>
    <xf numFmtId="0" fontId="7" fillId="8" borderId="56" xfId="0" applyFont="1" applyFill="1" applyBorder="1" applyAlignment="1">
      <alignment horizontal="center"/>
    </xf>
    <xf numFmtId="0" fontId="7" fillId="9" borderId="56" xfId="0" applyFont="1" applyFill="1" applyBorder="1" applyAlignment="1">
      <alignment horizontal="center"/>
    </xf>
    <xf numFmtId="0" fontId="7" fillId="10" borderId="56" xfId="0" applyFont="1" applyFill="1" applyBorder="1" applyAlignment="1">
      <alignment horizontal="center"/>
    </xf>
    <xf numFmtId="0" fontId="7" fillId="11" borderId="56" xfId="0" applyFont="1" applyFill="1" applyBorder="1" applyAlignment="1">
      <alignment horizontal="center"/>
    </xf>
    <xf numFmtId="0" fontId="7" fillId="12" borderId="56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7" fillId="13" borderId="57" xfId="0" applyFont="1" applyFill="1" applyBorder="1" applyAlignment="1">
      <alignment horizontal="center"/>
    </xf>
    <xf numFmtId="0" fontId="7" fillId="14" borderId="58" xfId="0" applyFont="1" applyFill="1" applyBorder="1" applyAlignment="1">
      <alignment horizontal="center"/>
    </xf>
    <xf numFmtId="0" fontId="7" fillId="15" borderId="56" xfId="0" applyFont="1" applyFill="1" applyBorder="1" applyAlignment="1">
      <alignment horizontal="center"/>
    </xf>
    <xf numFmtId="0" fontId="7" fillId="16" borderId="56" xfId="0" applyFont="1" applyFill="1" applyBorder="1" applyAlignment="1">
      <alignment horizontal="center"/>
    </xf>
    <xf numFmtId="0" fontId="7" fillId="6" borderId="59" xfId="0" applyFont="1" applyFill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17" borderId="7" xfId="0" applyFont="1" applyFill="1" applyBorder="1"/>
    <xf numFmtId="0" fontId="8" fillId="17" borderId="67" xfId="0" applyFont="1" applyFill="1" applyBorder="1"/>
    <xf numFmtId="0" fontId="7" fillId="0" borderId="68" xfId="0" applyFont="1" applyBorder="1" applyAlignment="1">
      <alignment horizontal="center"/>
    </xf>
    <xf numFmtId="164" fontId="7" fillId="0" borderId="69" xfId="0" applyNumberFormat="1" applyFont="1" applyBorder="1" applyAlignment="1">
      <alignment horizontal="center"/>
    </xf>
    <xf numFmtId="0" fontId="7" fillId="13" borderId="41" xfId="0" applyFont="1" applyFill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7" fillId="13" borderId="48" xfId="0" applyFont="1" applyFill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164" fontId="7" fillId="0" borderId="73" xfId="0" applyNumberFormat="1" applyFont="1" applyBorder="1" applyAlignment="1">
      <alignment horizontal="center"/>
    </xf>
    <xf numFmtId="0" fontId="7" fillId="3" borderId="72" xfId="0" applyFont="1" applyFill="1" applyBorder="1" applyAlignment="1">
      <alignment horizontal="center"/>
    </xf>
    <xf numFmtId="0" fontId="7" fillId="4" borderId="72" xfId="0" applyFont="1" applyFill="1" applyBorder="1" applyAlignment="1">
      <alignment horizontal="center"/>
    </xf>
    <xf numFmtId="0" fontId="7" fillId="5" borderId="72" xfId="0" applyFont="1" applyFill="1" applyBorder="1" applyAlignment="1">
      <alignment horizontal="center"/>
    </xf>
    <xf numFmtId="0" fontId="7" fillId="6" borderId="72" xfId="0" applyFont="1" applyFill="1" applyBorder="1" applyAlignment="1">
      <alignment horizontal="center"/>
    </xf>
    <xf numFmtId="0" fontId="7" fillId="7" borderId="72" xfId="0" applyFont="1" applyFill="1" applyBorder="1" applyAlignment="1">
      <alignment horizontal="center"/>
    </xf>
    <xf numFmtId="0" fontId="7" fillId="8" borderId="72" xfId="0" applyFont="1" applyFill="1" applyBorder="1" applyAlignment="1">
      <alignment horizontal="center"/>
    </xf>
    <xf numFmtId="0" fontId="7" fillId="9" borderId="72" xfId="0" applyFont="1" applyFill="1" applyBorder="1" applyAlignment="1">
      <alignment horizontal="center"/>
    </xf>
    <xf numFmtId="0" fontId="7" fillId="10" borderId="72" xfId="0" applyFont="1" applyFill="1" applyBorder="1" applyAlignment="1">
      <alignment horizontal="center"/>
    </xf>
    <xf numFmtId="0" fontId="7" fillId="11" borderId="72" xfId="0" applyFont="1" applyFill="1" applyBorder="1" applyAlignment="1">
      <alignment horizontal="center"/>
    </xf>
    <xf numFmtId="0" fontId="7" fillId="12" borderId="72" xfId="0" applyFont="1" applyFill="1" applyBorder="1" applyAlignment="1">
      <alignment horizontal="center"/>
    </xf>
    <xf numFmtId="0" fontId="7" fillId="2" borderId="72" xfId="0" applyFont="1" applyFill="1" applyBorder="1" applyAlignment="1">
      <alignment horizontal="center"/>
    </xf>
    <xf numFmtId="0" fontId="7" fillId="13" borderId="74" xfId="0" applyFont="1" applyFill="1" applyBorder="1" applyAlignment="1">
      <alignment horizontal="center"/>
    </xf>
    <xf numFmtId="0" fontId="7" fillId="14" borderId="75" xfId="0" applyFont="1" applyFill="1" applyBorder="1" applyAlignment="1">
      <alignment horizontal="center"/>
    </xf>
    <xf numFmtId="0" fontId="7" fillId="15" borderId="72" xfId="0" applyFont="1" applyFill="1" applyBorder="1" applyAlignment="1">
      <alignment horizontal="center"/>
    </xf>
    <xf numFmtId="0" fontId="7" fillId="16" borderId="72" xfId="0" applyFont="1" applyFill="1" applyBorder="1" applyAlignment="1">
      <alignment horizontal="center"/>
    </xf>
    <xf numFmtId="0" fontId="8" fillId="0" borderId="76" xfId="0" applyFont="1" applyBorder="1" applyAlignment="1">
      <alignment horizontal="center"/>
    </xf>
    <xf numFmtId="164" fontId="8" fillId="0" borderId="7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 textRotation="90"/>
    </xf>
    <xf numFmtId="0" fontId="5" fillId="3" borderId="78" xfId="0" applyFont="1" applyFill="1" applyBorder="1" applyAlignment="1">
      <alignment horizontal="center" vertical="center" textRotation="90"/>
    </xf>
    <xf numFmtId="0" fontId="5" fillId="4" borderId="78" xfId="0" applyFont="1" applyFill="1" applyBorder="1" applyAlignment="1">
      <alignment horizontal="center" vertical="center" textRotation="90"/>
    </xf>
    <xf numFmtId="0" fontId="5" fillId="5" borderId="78" xfId="0" applyFont="1" applyFill="1" applyBorder="1" applyAlignment="1">
      <alignment horizontal="center" vertical="center" textRotation="90"/>
    </xf>
    <xf numFmtId="0" fontId="5" fillId="6" borderId="78" xfId="0" applyFont="1" applyFill="1" applyBorder="1" applyAlignment="1">
      <alignment horizontal="center" vertical="center" textRotation="90"/>
    </xf>
    <xf numFmtId="0" fontId="5" fillId="7" borderId="78" xfId="0" applyFont="1" applyFill="1" applyBorder="1" applyAlignment="1">
      <alignment horizontal="center" vertical="center" textRotation="90"/>
    </xf>
    <xf numFmtId="0" fontId="5" fillId="8" borderId="78" xfId="0" applyFont="1" applyFill="1" applyBorder="1" applyAlignment="1">
      <alignment horizontal="center" vertical="center" textRotation="90"/>
    </xf>
    <xf numFmtId="0" fontId="5" fillId="9" borderId="78" xfId="0" applyFont="1" applyFill="1" applyBorder="1" applyAlignment="1">
      <alignment horizontal="center" vertical="center" textRotation="90"/>
    </xf>
    <xf numFmtId="0" fontId="5" fillId="10" borderId="78" xfId="0" applyFont="1" applyFill="1" applyBorder="1" applyAlignment="1">
      <alignment horizontal="center" vertical="center" textRotation="90"/>
    </xf>
    <xf numFmtId="0" fontId="5" fillId="11" borderId="78" xfId="0" applyFont="1" applyFill="1" applyBorder="1" applyAlignment="1">
      <alignment horizontal="center" vertical="center" textRotation="90"/>
    </xf>
    <xf numFmtId="0" fontId="5" fillId="12" borderId="78" xfId="0" applyFont="1" applyFill="1" applyBorder="1" applyAlignment="1">
      <alignment horizontal="center" vertical="center" textRotation="90"/>
    </xf>
    <xf numFmtId="0" fontId="5" fillId="2" borderId="78" xfId="0" applyFont="1" applyFill="1" applyBorder="1" applyAlignment="1">
      <alignment horizontal="center" vertical="center" textRotation="90"/>
    </xf>
    <xf numFmtId="0" fontId="5" fillId="13" borderId="79" xfId="0" applyFont="1" applyFill="1" applyBorder="1" applyAlignment="1">
      <alignment horizontal="center" vertical="center" textRotation="90"/>
    </xf>
    <xf numFmtId="0" fontId="5" fillId="14" borderId="80" xfId="0" applyFont="1" applyFill="1" applyBorder="1" applyAlignment="1">
      <alignment horizontal="center" vertical="center" textRotation="90"/>
    </xf>
    <xf numFmtId="0" fontId="5" fillId="15" borderId="81" xfId="0" applyFont="1" applyFill="1" applyBorder="1" applyAlignment="1">
      <alignment horizontal="center" vertical="center" textRotation="90"/>
    </xf>
    <xf numFmtId="0" fontId="5" fillId="16" borderId="81" xfId="0" applyFont="1" applyFill="1" applyBorder="1" applyAlignment="1">
      <alignment horizontal="center" vertical="center" textRotation="90"/>
    </xf>
    <xf numFmtId="0" fontId="5" fillId="6" borderId="82" xfId="0" applyFont="1" applyFill="1" applyBorder="1" applyAlignment="1">
      <alignment horizontal="center" vertical="center" textRotation="90"/>
    </xf>
    <xf numFmtId="0" fontId="9" fillId="0" borderId="11" xfId="0" applyFont="1" applyBorder="1"/>
    <xf numFmtId="0" fontId="7" fillId="0" borderId="0" xfId="0" applyFont="1" applyAlignment="1">
      <alignment horizontal="center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4" fillId="2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2" fillId="2" borderId="8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14" fontId="2" fillId="2" borderId="15" xfId="0" applyNumberFormat="1" applyFont="1" applyFill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14" fontId="2" fillId="2" borderId="8" xfId="0" applyNumberFormat="1" applyFont="1" applyFill="1" applyBorder="1" applyAlignment="1">
      <alignment horizontal="center"/>
    </xf>
    <xf numFmtId="0" fontId="1" fillId="17" borderId="33" xfId="0" applyFont="1" applyFill="1" applyBorder="1"/>
    <xf numFmtId="0" fontId="3" fillId="0" borderId="34" xfId="0" applyFont="1" applyBorder="1"/>
    <xf numFmtId="0" fontId="3" fillId="0" borderId="35" xfId="0" applyFont="1" applyBorder="1"/>
    <xf numFmtId="0" fontId="6" fillId="17" borderId="30" xfId="0" applyFont="1" applyFill="1" applyBorder="1" applyAlignment="1">
      <alignment horizontal="center" vertical="center"/>
    </xf>
    <xf numFmtId="0" fontId="3" fillId="0" borderId="31" xfId="0" applyFont="1" applyBorder="1"/>
    <xf numFmtId="0" fontId="3" fillId="0" borderId="32" xfId="0" applyFont="1" applyBorder="1"/>
    <xf numFmtId="0" fontId="6" fillId="17" borderId="62" xfId="0" applyFont="1" applyFill="1" applyBorder="1" applyAlignment="1">
      <alignment horizontal="center" vertical="center"/>
    </xf>
    <xf numFmtId="0" fontId="3" fillId="0" borderId="63" xfId="0" applyFont="1" applyBorder="1"/>
    <xf numFmtId="0" fontId="7" fillId="17" borderId="64" xfId="0" applyFont="1" applyFill="1" applyBorder="1"/>
    <xf numFmtId="0" fontId="3" fillId="0" borderId="65" xfId="0" applyFont="1" applyBorder="1"/>
    <xf numFmtId="0" fontId="3" fillId="0" borderId="66" xfId="0" applyFont="1" applyBorder="1"/>
    <xf numFmtId="0" fontId="3" fillId="0" borderId="18" xfId="0" applyFont="1" applyBorder="1"/>
    <xf numFmtId="0" fontId="1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1" fillId="0" borderId="22" xfId="0" applyFont="1" applyBorder="1"/>
    <xf numFmtId="0" fontId="11" fillId="2" borderId="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right"/>
    </xf>
    <xf numFmtId="164" fontId="11" fillId="2" borderId="8" xfId="0" applyNumberFormat="1" applyFont="1" applyFill="1" applyBorder="1" applyAlignment="1">
      <alignment horizontal="center" vertical="center"/>
    </xf>
    <xf numFmtId="0" fontId="11" fillId="18" borderId="8" xfId="0" applyFont="1" applyFill="1" applyBorder="1" applyAlignment="1">
      <alignment horizontal="center" vertical="center"/>
    </xf>
    <xf numFmtId="9" fontId="11" fillId="18" borderId="8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10" fillId="0" borderId="2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133350</xdr:rowOff>
    </xdr:from>
    <xdr:ext cx="5591175" cy="1333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46"/>
  <sheetViews>
    <sheetView showGridLines="0" tabSelected="1" workbookViewId="0">
      <pane ySplit="9" topLeftCell="A10" activePane="bottomLeft" state="frozen"/>
      <selection pane="bottomLeft" activeCell="G12" sqref="G12"/>
    </sheetView>
  </sheetViews>
  <sheetFormatPr baseColWidth="10" defaultColWidth="14.42578125" defaultRowHeight="15" customHeight="1"/>
  <cols>
    <col min="1" max="1" width="10.7109375" customWidth="1"/>
    <col min="2" max="2" width="29.7109375" customWidth="1"/>
    <col min="3" max="4" width="10.7109375" customWidth="1"/>
    <col min="5" max="5" width="13.28515625" customWidth="1"/>
    <col min="6" max="22" width="4.7109375" customWidth="1"/>
    <col min="23" max="23" width="14.7109375" customWidth="1"/>
    <col min="24" max="24" width="17.5703125" customWidth="1"/>
  </cols>
  <sheetData>
    <row r="1" spans="1:24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40"/>
      <c r="Q1" s="141"/>
      <c r="R1" s="141"/>
      <c r="S1" s="141"/>
      <c r="T1" s="141"/>
      <c r="U1" s="141"/>
      <c r="V1" s="141"/>
      <c r="W1" s="141"/>
      <c r="X1" s="141"/>
    </row>
    <row r="2" spans="1:24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41"/>
      <c r="Q2" s="141"/>
      <c r="R2" s="141"/>
      <c r="S2" s="141"/>
      <c r="T2" s="141"/>
      <c r="U2" s="141"/>
      <c r="V2" s="141"/>
      <c r="W2" s="141"/>
      <c r="X2" s="141"/>
    </row>
    <row r="3" spans="1:24" ht="21.75" customHeight="1">
      <c r="A3" s="1"/>
      <c r="B3" s="1"/>
      <c r="C3" s="1"/>
      <c r="D3" s="1"/>
      <c r="E3" s="1"/>
      <c r="F3" s="1"/>
      <c r="G3" s="1"/>
      <c r="H3" s="142" t="s">
        <v>0</v>
      </c>
      <c r="I3" s="143"/>
      <c r="J3" s="143"/>
      <c r="K3" s="144"/>
      <c r="L3" s="148"/>
      <c r="M3" s="149"/>
      <c r="N3" s="149"/>
      <c r="O3" s="149"/>
      <c r="P3" s="149"/>
      <c r="Q3" s="149"/>
      <c r="R3" s="150"/>
      <c r="S3" s="2"/>
      <c r="T3" s="151" t="s">
        <v>1</v>
      </c>
      <c r="U3" s="152"/>
      <c r="V3" s="152"/>
      <c r="W3" s="153"/>
      <c r="X3" s="3">
        <f t="shared" ref="X3:X4" si="0">F39+G39+H39+I39+J39+K39+L39+M39+N39+O39+P39+Q39+R39+S39+T39+U39+V39</f>
        <v>0</v>
      </c>
    </row>
    <row r="4" spans="1:24" ht="21.75" customHeight="1">
      <c r="A4" s="1"/>
      <c r="B4" s="1"/>
      <c r="C4" s="1"/>
      <c r="D4" s="1"/>
      <c r="E4" s="1"/>
      <c r="F4" s="1"/>
      <c r="G4" s="1"/>
      <c r="H4" s="145"/>
      <c r="I4" s="146"/>
      <c r="J4" s="146"/>
      <c r="K4" s="147"/>
      <c r="L4" s="154"/>
      <c r="M4" s="155"/>
      <c r="N4" s="155"/>
      <c r="O4" s="155"/>
      <c r="P4" s="155"/>
      <c r="Q4" s="155"/>
      <c r="R4" s="156"/>
      <c r="S4" s="2"/>
      <c r="T4" s="151" t="s">
        <v>2</v>
      </c>
      <c r="U4" s="152"/>
      <c r="V4" s="152"/>
      <c r="W4" s="153"/>
      <c r="X4" s="3">
        <f t="shared" si="0"/>
        <v>0</v>
      </c>
    </row>
    <row r="5" spans="1:24" ht="21.75" customHeight="1">
      <c r="A5" s="1"/>
      <c r="B5" s="1"/>
      <c r="C5" s="1"/>
      <c r="D5" s="1"/>
      <c r="E5" s="1"/>
      <c r="F5" s="1"/>
      <c r="G5" s="1"/>
      <c r="H5" s="151" t="s">
        <v>3</v>
      </c>
      <c r="I5" s="152"/>
      <c r="J5" s="152"/>
      <c r="K5" s="153"/>
      <c r="L5" s="157">
        <f ca="1">TODAY()</f>
        <v>45405</v>
      </c>
      <c r="M5" s="152"/>
      <c r="N5" s="152"/>
      <c r="O5" s="152"/>
      <c r="P5" s="152"/>
      <c r="Q5" s="152"/>
      <c r="R5" s="153"/>
      <c r="S5" s="2"/>
      <c r="T5" s="151" t="s">
        <v>4</v>
      </c>
      <c r="U5" s="152"/>
      <c r="V5" s="152"/>
      <c r="W5" s="153"/>
      <c r="X5" s="4">
        <f>F45</f>
        <v>0</v>
      </c>
    </row>
    <row r="6" spans="1:24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40"/>
      <c r="Q6" s="141"/>
      <c r="R6" s="141"/>
      <c r="S6" s="141"/>
      <c r="T6" s="141"/>
      <c r="U6" s="141"/>
      <c r="V6" s="141"/>
      <c r="W6" s="141"/>
      <c r="X6" s="141"/>
    </row>
    <row r="7" spans="1:24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41"/>
      <c r="Q7" s="141"/>
      <c r="R7" s="141"/>
      <c r="S7" s="141"/>
      <c r="T7" s="141"/>
      <c r="U7" s="141"/>
      <c r="V7" s="141"/>
      <c r="W7" s="141"/>
      <c r="X7" s="141"/>
    </row>
    <row r="8" spans="1:24" ht="14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40"/>
      <c r="Q8" s="141"/>
      <c r="R8" s="169"/>
      <c r="S8" s="170" t="s">
        <v>5</v>
      </c>
      <c r="T8" s="171"/>
      <c r="U8" s="171"/>
      <c r="V8" s="172"/>
      <c r="W8" s="173"/>
      <c r="X8" s="141"/>
    </row>
    <row r="9" spans="1:24" ht="69.75" customHeight="1">
      <c r="A9" s="6" t="s">
        <v>6</v>
      </c>
      <c r="B9" s="7" t="s">
        <v>7</v>
      </c>
      <c r="C9" s="7" t="s">
        <v>8</v>
      </c>
      <c r="D9" s="8" t="s">
        <v>9</v>
      </c>
      <c r="E9" s="7" t="s">
        <v>10</v>
      </c>
      <c r="F9" s="9" t="s">
        <v>11</v>
      </c>
      <c r="G9" s="10" t="s">
        <v>12</v>
      </c>
      <c r="H9" s="11" t="s">
        <v>13</v>
      </c>
      <c r="I9" s="12" t="s">
        <v>14</v>
      </c>
      <c r="J9" s="13" t="s">
        <v>15</v>
      </c>
      <c r="K9" s="14" t="s">
        <v>16</v>
      </c>
      <c r="L9" s="15" t="s">
        <v>17</v>
      </c>
      <c r="M9" s="16" t="s">
        <v>18</v>
      </c>
      <c r="N9" s="17" t="s">
        <v>19</v>
      </c>
      <c r="O9" s="18" t="s">
        <v>20</v>
      </c>
      <c r="P9" s="19" t="s">
        <v>21</v>
      </c>
      <c r="Q9" s="20" t="s">
        <v>22</v>
      </c>
      <c r="R9" s="21" t="s">
        <v>23</v>
      </c>
      <c r="S9" s="22" t="s">
        <v>24</v>
      </c>
      <c r="T9" s="23" t="s">
        <v>25</v>
      </c>
      <c r="U9" s="24" t="s">
        <v>26</v>
      </c>
      <c r="V9" s="25" t="s">
        <v>27</v>
      </c>
      <c r="W9" s="8" t="s">
        <v>28</v>
      </c>
      <c r="X9" s="26" t="s">
        <v>29</v>
      </c>
    </row>
    <row r="10" spans="1:24" ht="42.75" customHeight="1">
      <c r="A10" s="161" t="s">
        <v>30</v>
      </c>
      <c r="B10" s="162"/>
      <c r="C10" s="162"/>
      <c r="D10" s="162"/>
      <c r="E10" s="163"/>
      <c r="F10" s="158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60"/>
    </row>
    <row r="11" spans="1:24" ht="18" customHeight="1">
      <c r="A11" s="27">
        <v>1001</v>
      </c>
      <c r="B11" s="28" t="s">
        <v>31</v>
      </c>
      <c r="C11" s="28" t="s">
        <v>32</v>
      </c>
      <c r="D11" s="28">
        <v>20</v>
      </c>
      <c r="E11" s="29">
        <v>70</v>
      </c>
      <c r="F11" s="27"/>
      <c r="G11" s="30"/>
      <c r="H11" s="31"/>
      <c r="I11" s="32"/>
      <c r="J11" s="33"/>
      <c r="K11" s="34"/>
      <c r="L11" s="35"/>
      <c r="M11" s="36"/>
      <c r="N11" s="37"/>
      <c r="O11" s="38"/>
      <c r="P11" s="39"/>
      <c r="Q11" s="40"/>
      <c r="R11" s="41"/>
      <c r="S11" s="42"/>
      <c r="T11" s="43"/>
      <c r="U11" s="44"/>
      <c r="V11" s="45"/>
      <c r="W11" s="46">
        <f>(F11+G11+H11+I11+K11+J11+L11+M11+N11+O11+P11+Q11+R11+S11+T11+U11+V11)*20</f>
        <v>0</v>
      </c>
      <c r="X11" s="47">
        <f>(F11+G11+H11+I11+J11+K11+L11+M11+N11+O11+P11+Q11+R11)*70+(S11+T11+U11+V11)*73.5</f>
        <v>0</v>
      </c>
    </row>
    <row r="12" spans="1:24" ht="18" customHeight="1">
      <c r="A12" s="48">
        <v>1002</v>
      </c>
      <c r="B12" s="49" t="s">
        <v>33</v>
      </c>
      <c r="C12" s="49" t="s">
        <v>34</v>
      </c>
      <c r="D12" s="49">
        <v>8</v>
      </c>
      <c r="E12" s="50">
        <v>170</v>
      </c>
      <c r="F12" s="51"/>
      <c r="G12" s="52"/>
      <c r="H12" s="53"/>
      <c r="I12" s="54"/>
      <c r="J12" s="55"/>
      <c r="K12" s="56"/>
      <c r="L12" s="57"/>
      <c r="M12" s="58"/>
      <c r="N12" s="59"/>
      <c r="O12" s="60"/>
      <c r="P12" s="61"/>
      <c r="Q12" s="62"/>
      <c r="R12" s="63"/>
      <c r="S12" s="64"/>
      <c r="T12" s="65"/>
      <c r="U12" s="66"/>
      <c r="V12" s="67"/>
      <c r="W12" s="68">
        <f>(F12+G12+H12+I12+K12+J12+L12+M12+N12+O12+P12+Q12+R12+S12+T12+U12+V12)*8</f>
        <v>0</v>
      </c>
      <c r="X12" s="47">
        <f>(F12+G12+H12+I12+J12+K12+L12+M12+N12+O12+P12+Q12+R12)*170+(S12+T12+U12+V12)*178.5</f>
        <v>0</v>
      </c>
    </row>
    <row r="13" spans="1:24" ht="18" customHeight="1">
      <c r="A13" s="69">
        <v>1003</v>
      </c>
      <c r="B13" s="49" t="s">
        <v>35</v>
      </c>
      <c r="C13" s="49" t="s">
        <v>36</v>
      </c>
      <c r="D13" s="49">
        <v>6</v>
      </c>
      <c r="E13" s="70">
        <v>180</v>
      </c>
      <c r="F13" s="51"/>
      <c r="G13" s="52"/>
      <c r="H13" s="53"/>
      <c r="I13" s="54"/>
      <c r="J13" s="55"/>
      <c r="K13" s="56"/>
      <c r="L13" s="57"/>
      <c r="M13" s="58"/>
      <c r="N13" s="59"/>
      <c r="O13" s="60"/>
      <c r="P13" s="61"/>
      <c r="Q13" s="62"/>
      <c r="R13" s="63"/>
      <c r="S13" s="64"/>
      <c r="T13" s="65"/>
      <c r="U13" s="66"/>
      <c r="V13" s="67"/>
      <c r="W13" s="71">
        <f>(F13+G13+H13+I13+K13+J13+L13+M13+N13+O13+P13+Q13+R13+S13+T13+U13+V13)*6</f>
        <v>0</v>
      </c>
      <c r="X13" s="47">
        <f>(F13+G13+H13+I13+J13+K13+L13+M13+N13+O13+P13+Q13+R13)*180+(S13+T13+U13+V13)*189</f>
        <v>0</v>
      </c>
    </row>
    <row r="14" spans="1:24" ht="18" customHeight="1">
      <c r="A14" s="48">
        <v>1004</v>
      </c>
      <c r="B14" s="49" t="s">
        <v>37</v>
      </c>
      <c r="C14" s="49" t="s">
        <v>38</v>
      </c>
      <c r="D14" s="49">
        <v>4</v>
      </c>
      <c r="E14" s="50">
        <v>190</v>
      </c>
      <c r="F14" s="51"/>
      <c r="G14" s="52"/>
      <c r="H14" s="53"/>
      <c r="I14" s="54"/>
      <c r="J14" s="55"/>
      <c r="K14" s="56"/>
      <c r="L14" s="57"/>
      <c r="M14" s="58"/>
      <c r="N14" s="59"/>
      <c r="O14" s="60"/>
      <c r="P14" s="61"/>
      <c r="Q14" s="62"/>
      <c r="R14" s="63"/>
      <c r="S14" s="64"/>
      <c r="T14" s="65"/>
      <c r="U14" s="66"/>
      <c r="V14" s="67"/>
      <c r="W14" s="71">
        <f>(F14+G14+H14+I14+K14+J14+L14+M14+N14+O14+P14+Q14+R14+S14+T14+U14+V14)*4</f>
        <v>0</v>
      </c>
      <c r="X14" s="47">
        <f>(F14+G14+H14+I14+J14+K14+L14+M14+N14+O14+P14+Q14+R14)*190+(S14+T14+U14+V14)*199.5</f>
        <v>0</v>
      </c>
    </row>
    <row r="15" spans="1:24" ht="18" customHeight="1">
      <c r="A15" s="72">
        <v>1005</v>
      </c>
      <c r="B15" s="49" t="s">
        <v>39</v>
      </c>
      <c r="C15" s="73" t="s">
        <v>40</v>
      </c>
      <c r="D15" s="73">
        <v>2</v>
      </c>
      <c r="E15" s="74">
        <v>170</v>
      </c>
      <c r="F15" s="75"/>
      <c r="G15" s="76"/>
      <c r="H15" s="77"/>
      <c r="I15" s="78"/>
      <c r="J15" s="79"/>
      <c r="K15" s="80"/>
      <c r="L15" s="81"/>
      <c r="M15" s="82"/>
      <c r="N15" s="83"/>
      <c r="O15" s="84"/>
      <c r="P15" s="85"/>
      <c r="Q15" s="86"/>
      <c r="R15" s="87"/>
      <c r="S15" s="88"/>
      <c r="T15" s="89"/>
      <c r="U15" s="90"/>
      <c r="V15" s="91"/>
      <c r="W15" s="71">
        <f>(F15+G15+H15+I15+K15+J15+L15+M15+N15+O15+P15+Q15+R15+S15+T15+U15+V15)*2</f>
        <v>0</v>
      </c>
      <c r="X15" s="47">
        <f t="shared" ref="X15:X16" si="1">(F15+G15+H15+I15+J15+K15+L15+M15+N15+O15+P15+Q15+R15)*170+(S15+T15+U15+V15)*178.5</f>
        <v>0</v>
      </c>
    </row>
    <row r="16" spans="1:24" ht="18" customHeight="1">
      <c r="A16" s="48">
        <v>1011</v>
      </c>
      <c r="B16" s="49" t="s">
        <v>41</v>
      </c>
      <c r="C16" s="49" t="s">
        <v>34</v>
      </c>
      <c r="D16" s="49">
        <v>8</v>
      </c>
      <c r="E16" s="50">
        <v>170</v>
      </c>
      <c r="F16" s="48"/>
      <c r="G16" s="52"/>
      <c r="H16" s="53"/>
      <c r="I16" s="54"/>
      <c r="J16" s="55"/>
      <c r="K16" s="56"/>
      <c r="L16" s="57"/>
      <c r="M16" s="58"/>
      <c r="N16" s="59"/>
      <c r="O16" s="60"/>
      <c r="P16" s="61"/>
      <c r="Q16" s="62"/>
      <c r="R16" s="63"/>
      <c r="S16" s="64"/>
      <c r="T16" s="65"/>
      <c r="U16" s="66"/>
      <c r="V16" s="55"/>
      <c r="W16" s="71">
        <f>(F16+G16+H16+I16+K16+J16+L16+M16+N16+O16+P16+Q16+R16+S16+T16+U16+V16)*8</f>
        <v>0</v>
      </c>
      <c r="X16" s="47">
        <f t="shared" si="1"/>
        <v>0</v>
      </c>
    </row>
    <row r="17" spans="1:24" ht="18" customHeight="1">
      <c r="A17" s="48">
        <v>1012</v>
      </c>
      <c r="B17" s="49" t="s">
        <v>42</v>
      </c>
      <c r="C17" s="49" t="s">
        <v>36</v>
      </c>
      <c r="D17" s="49">
        <v>6</v>
      </c>
      <c r="E17" s="50">
        <v>180</v>
      </c>
      <c r="F17" s="48"/>
      <c r="G17" s="52"/>
      <c r="H17" s="53"/>
      <c r="I17" s="54"/>
      <c r="J17" s="55"/>
      <c r="K17" s="56"/>
      <c r="L17" s="57"/>
      <c r="M17" s="58"/>
      <c r="N17" s="59"/>
      <c r="O17" s="60"/>
      <c r="P17" s="61"/>
      <c r="Q17" s="62"/>
      <c r="R17" s="63"/>
      <c r="S17" s="64"/>
      <c r="T17" s="65"/>
      <c r="U17" s="66"/>
      <c r="V17" s="55"/>
      <c r="W17" s="71">
        <f>(F17+G17+H17+I17+K17+J17+L17+M17+N17+O17+P17+Q17+R17+S17+T17+U17+V17)*6</f>
        <v>0</v>
      </c>
      <c r="X17" s="47">
        <f>(F17+G17+H17+I17+J17+K17+L17+M17+N17+O17+P17+Q17+R17)*180+(S17+T17+U17+V17)*189</f>
        <v>0</v>
      </c>
    </row>
    <row r="18" spans="1:24" ht="18" customHeight="1">
      <c r="A18" s="92">
        <v>1013</v>
      </c>
      <c r="B18" s="49" t="s">
        <v>43</v>
      </c>
      <c r="C18" s="73" t="s">
        <v>38</v>
      </c>
      <c r="D18" s="73">
        <v>2</v>
      </c>
      <c r="E18" s="74">
        <v>120</v>
      </c>
      <c r="F18" s="92"/>
      <c r="G18" s="76"/>
      <c r="H18" s="77"/>
      <c r="I18" s="78"/>
      <c r="J18" s="79"/>
      <c r="K18" s="80"/>
      <c r="L18" s="81"/>
      <c r="M18" s="82"/>
      <c r="N18" s="83"/>
      <c r="O18" s="84"/>
      <c r="P18" s="85"/>
      <c r="Q18" s="86"/>
      <c r="R18" s="87"/>
      <c r="S18" s="88"/>
      <c r="T18" s="89"/>
      <c r="U18" s="90"/>
      <c r="V18" s="79"/>
      <c r="W18" s="71">
        <f t="shared" ref="W18:W19" si="2">(F18+G18+H18+I18+K18+J18+L18+M18+N18+O18+P18+Q18+R18+S18+T18+U18+V18)*2</f>
        <v>0</v>
      </c>
      <c r="X18" s="47">
        <f>(F18+G18+H18+I18+J18+K18+L18+M18+N18+O18+P18+Q18+R18)*120+(S18+T18+U18+V18)*126</f>
        <v>0</v>
      </c>
    </row>
    <row r="19" spans="1:24" ht="18" customHeight="1">
      <c r="A19" s="92">
        <v>1014</v>
      </c>
      <c r="B19" s="73" t="s">
        <v>44</v>
      </c>
      <c r="C19" s="73" t="s">
        <v>40</v>
      </c>
      <c r="D19" s="73">
        <v>2</v>
      </c>
      <c r="E19" s="74">
        <v>170</v>
      </c>
      <c r="F19" s="92"/>
      <c r="G19" s="76"/>
      <c r="H19" s="77"/>
      <c r="I19" s="78"/>
      <c r="J19" s="79"/>
      <c r="K19" s="80"/>
      <c r="L19" s="81"/>
      <c r="M19" s="82"/>
      <c r="N19" s="83"/>
      <c r="O19" s="84"/>
      <c r="P19" s="85"/>
      <c r="Q19" s="86"/>
      <c r="R19" s="87"/>
      <c r="S19" s="88"/>
      <c r="T19" s="89"/>
      <c r="U19" s="90"/>
      <c r="V19" s="79"/>
      <c r="W19" s="93">
        <f t="shared" si="2"/>
        <v>0</v>
      </c>
      <c r="X19" s="47">
        <f>(F19+G19+H19+I19+J19+K19+L19+M19+N19+O19+P19+Q19+R19)*170+(S19+T19+U19+V19)*178.5</f>
        <v>0</v>
      </c>
    </row>
    <row r="20" spans="1:24" ht="18" customHeight="1">
      <c r="A20" s="48">
        <v>1015</v>
      </c>
      <c r="B20" s="49" t="s">
        <v>45</v>
      </c>
      <c r="C20" s="49" t="s">
        <v>46</v>
      </c>
      <c r="D20" s="49">
        <v>58</v>
      </c>
      <c r="E20" s="74">
        <v>1300</v>
      </c>
      <c r="F20" s="49"/>
      <c r="G20" s="52"/>
      <c r="H20" s="53"/>
      <c r="I20" s="54"/>
      <c r="J20" s="55"/>
      <c r="K20" s="56"/>
      <c r="L20" s="57"/>
      <c r="M20" s="58"/>
      <c r="N20" s="59"/>
      <c r="O20" s="60"/>
      <c r="P20" s="61"/>
      <c r="Q20" s="62"/>
      <c r="R20" s="63"/>
      <c r="S20" s="64"/>
      <c r="T20" s="65"/>
      <c r="U20" s="66"/>
      <c r="V20" s="55"/>
      <c r="W20" s="93">
        <f>(F20+G20+H20+I20+K20+J20+L20+M20+N20+O20+P20+Q20+R20+S20+T20+U20+V20)*58</f>
        <v>0</v>
      </c>
      <c r="X20" s="47">
        <f>(F20+G20+H20+I20+J20+K20+L20+M20+N20+O20+P20+Q20+R20)*1300+(S20+T20+U20+V20)*1365</f>
        <v>0</v>
      </c>
    </row>
    <row r="21" spans="1:24" ht="42.75" customHeight="1">
      <c r="A21" s="164" t="s">
        <v>47</v>
      </c>
      <c r="B21" s="159"/>
      <c r="C21" s="159"/>
      <c r="D21" s="159"/>
      <c r="E21" s="165"/>
      <c r="F21" s="166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8"/>
      <c r="W21" s="94"/>
      <c r="X21" s="95"/>
    </row>
    <row r="22" spans="1:24" ht="18" customHeight="1">
      <c r="A22" s="27">
        <v>1101</v>
      </c>
      <c r="B22" s="96" t="s">
        <v>48</v>
      </c>
      <c r="C22" s="96" t="s">
        <v>49</v>
      </c>
      <c r="D22" s="96">
        <v>24</v>
      </c>
      <c r="E22" s="97">
        <v>60</v>
      </c>
      <c r="F22" s="27"/>
      <c r="G22" s="30"/>
      <c r="H22" s="31"/>
      <c r="I22" s="32"/>
      <c r="J22" s="33"/>
      <c r="K22" s="34"/>
      <c r="L22" s="35"/>
      <c r="M22" s="36"/>
      <c r="N22" s="37"/>
      <c r="O22" s="38"/>
      <c r="P22" s="39"/>
      <c r="Q22" s="40"/>
      <c r="R22" s="98"/>
      <c r="S22" s="42"/>
      <c r="T22" s="43"/>
      <c r="U22" s="44"/>
      <c r="V22" s="45"/>
      <c r="W22" s="99">
        <f>(F22+G22+H22+I22+K22+J22+L22+M22+N22+O22+P22+Q22+R22+S22+T22+U22+V22)*24</f>
        <v>0</v>
      </c>
      <c r="X22" s="47">
        <f t="shared" ref="X22:X23" si="3">(F22+G22+H22+I22+J22+K22+L22+M22+N22+O22+P22+Q22+R22)*60+(S22+T22+U22+V22)*63</f>
        <v>0</v>
      </c>
    </row>
    <row r="23" spans="1:24" ht="18" customHeight="1">
      <c r="A23" s="48">
        <v>1102</v>
      </c>
      <c r="B23" s="49" t="s">
        <v>50</v>
      </c>
      <c r="C23" s="49" t="s">
        <v>32</v>
      </c>
      <c r="D23" s="49">
        <v>16</v>
      </c>
      <c r="E23" s="74">
        <v>60</v>
      </c>
      <c r="F23" s="51"/>
      <c r="G23" s="52"/>
      <c r="H23" s="53"/>
      <c r="I23" s="54"/>
      <c r="J23" s="55"/>
      <c r="K23" s="56"/>
      <c r="L23" s="57"/>
      <c r="M23" s="58"/>
      <c r="N23" s="59"/>
      <c r="O23" s="60"/>
      <c r="P23" s="61"/>
      <c r="Q23" s="62"/>
      <c r="R23" s="100"/>
      <c r="S23" s="64"/>
      <c r="T23" s="65"/>
      <c r="U23" s="66"/>
      <c r="V23" s="67"/>
      <c r="W23" s="71">
        <f>(F23+G23+H23+I23+K23+J23+L23+M23+N23+O23+P23+Q23+R23+S23+T23+U23+V23)*16</f>
        <v>0</v>
      </c>
      <c r="X23" s="47">
        <f t="shared" si="3"/>
        <v>0</v>
      </c>
    </row>
    <row r="24" spans="1:24" ht="18" customHeight="1">
      <c r="A24" s="69">
        <v>1103</v>
      </c>
      <c r="B24" s="49" t="s">
        <v>51</v>
      </c>
      <c r="C24" s="49" t="s">
        <v>32</v>
      </c>
      <c r="D24" s="49">
        <v>10</v>
      </c>
      <c r="E24" s="74">
        <v>40</v>
      </c>
      <c r="F24" s="51"/>
      <c r="G24" s="52"/>
      <c r="H24" s="53"/>
      <c r="I24" s="54"/>
      <c r="J24" s="55"/>
      <c r="K24" s="56"/>
      <c r="L24" s="57"/>
      <c r="M24" s="58"/>
      <c r="N24" s="59"/>
      <c r="O24" s="60"/>
      <c r="P24" s="61"/>
      <c r="Q24" s="62"/>
      <c r="R24" s="100"/>
      <c r="S24" s="64"/>
      <c r="T24" s="65"/>
      <c r="U24" s="66"/>
      <c r="V24" s="67"/>
      <c r="W24" s="71">
        <f>(F24+G24+H24+I24+K24+J24+L24+M24+N24+O24+P24+Q24+R24+S24+T24+U24+V24)*10</f>
        <v>0</v>
      </c>
      <c r="X24" s="47">
        <f>(F24+G24+H24+I24+J24+K24+L24+M24+N24+O24+P24+Q24+R24)*40+(S24+T24+U24+V24)*42</f>
        <v>0</v>
      </c>
    </row>
    <row r="25" spans="1:24" ht="18" customHeight="1">
      <c r="A25" s="48">
        <v>1104</v>
      </c>
      <c r="B25" s="49" t="s">
        <v>52</v>
      </c>
      <c r="C25" s="49" t="s">
        <v>53</v>
      </c>
      <c r="D25" s="49">
        <v>12</v>
      </c>
      <c r="E25" s="74">
        <v>60</v>
      </c>
      <c r="F25" s="51"/>
      <c r="G25" s="52"/>
      <c r="H25" s="53"/>
      <c r="I25" s="54"/>
      <c r="J25" s="55"/>
      <c r="K25" s="56"/>
      <c r="L25" s="57"/>
      <c r="M25" s="58"/>
      <c r="N25" s="59"/>
      <c r="O25" s="60"/>
      <c r="P25" s="61"/>
      <c r="Q25" s="62"/>
      <c r="R25" s="100"/>
      <c r="S25" s="64"/>
      <c r="T25" s="65"/>
      <c r="U25" s="66"/>
      <c r="V25" s="67"/>
      <c r="W25" s="71">
        <f t="shared" ref="W25:W26" si="4">(F25+G25+H25+I25+K25+J25+L25+M25+N25+O25+P25+Q25+R25+S25+T25+U25+V25)*12</f>
        <v>0</v>
      </c>
      <c r="X25" s="47">
        <f t="shared" ref="X25:X26" si="5">(F25+G25+H25+I25+J25+K25+L25+M25+N25+O25+P25+Q25+R25)*60+(S25+T25+U25+V25)*63</f>
        <v>0</v>
      </c>
    </row>
    <row r="26" spans="1:24" ht="18" customHeight="1">
      <c r="A26" s="69">
        <v>1105</v>
      </c>
      <c r="B26" s="49" t="s">
        <v>54</v>
      </c>
      <c r="C26" s="49" t="s">
        <v>53</v>
      </c>
      <c r="D26" s="49">
        <v>12</v>
      </c>
      <c r="E26" s="50">
        <v>60</v>
      </c>
      <c r="F26" s="51"/>
      <c r="G26" s="52"/>
      <c r="H26" s="53"/>
      <c r="I26" s="54"/>
      <c r="J26" s="55"/>
      <c r="K26" s="56"/>
      <c r="L26" s="57"/>
      <c r="M26" s="58"/>
      <c r="N26" s="59"/>
      <c r="O26" s="60"/>
      <c r="P26" s="61"/>
      <c r="Q26" s="62"/>
      <c r="R26" s="100"/>
      <c r="S26" s="64"/>
      <c r="T26" s="65"/>
      <c r="U26" s="66"/>
      <c r="V26" s="67"/>
      <c r="W26" s="71">
        <f t="shared" si="4"/>
        <v>0</v>
      </c>
      <c r="X26" s="47">
        <f t="shared" si="5"/>
        <v>0</v>
      </c>
    </row>
    <row r="27" spans="1:24" ht="18" customHeight="1">
      <c r="A27" s="48">
        <v>1106</v>
      </c>
      <c r="B27" s="49" t="s">
        <v>55</v>
      </c>
      <c r="C27" s="49" t="s">
        <v>34</v>
      </c>
      <c r="D27" s="49">
        <v>20</v>
      </c>
      <c r="E27" s="74">
        <v>150</v>
      </c>
      <c r="F27" s="51"/>
      <c r="G27" s="52"/>
      <c r="H27" s="53"/>
      <c r="I27" s="54"/>
      <c r="J27" s="55"/>
      <c r="K27" s="56"/>
      <c r="L27" s="57"/>
      <c r="M27" s="58"/>
      <c r="N27" s="59"/>
      <c r="O27" s="60"/>
      <c r="P27" s="61"/>
      <c r="Q27" s="62"/>
      <c r="R27" s="100"/>
      <c r="S27" s="64"/>
      <c r="T27" s="65"/>
      <c r="U27" s="66"/>
      <c r="V27" s="67"/>
      <c r="W27" s="71">
        <f>(F27+G27+H27+I27+K27+J27+L27+M27+N27+O27+P27+Q27+R27+S27+T27+U27+V27)*20</f>
        <v>0</v>
      </c>
      <c r="X27" s="47">
        <f>(F27+G27+H27+I27+J27+K27+L27+M27+N27+O27+P27+Q27+R27)*150+(S27+T27+U27+V27)*157.5</f>
        <v>0</v>
      </c>
    </row>
    <row r="28" spans="1:24" ht="18" customHeight="1">
      <c r="A28" s="69">
        <v>1107</v>
      </c>
      <c r="B28" s="49" t="s">
        <v>56</v>
      </c>
      <c r="C28" s="49" t="s">
        <v>36</v>
      </c>
      <c r="D28" s="49">
        <v>8</v>
      </c>
      <c r="E28" s="50">
        <v>160</v>
      </c>
      <c r="F28" s="51"/>
      <c r="G28" s="52"/>
      <c r="H28" s="53"/>
      <c r="I28" s="54"/>
      <c r="J28" s="55"/>
      <c r="K28" s="56"/>
      <c r="L28" s="57"/>
      <c r="M28" s="58"/>
      <c r="N28" s="59"/>
      <c r="O28" s="60"/>
      <c r="P28" s="61"/>
      <c r="Q28" s="62"/>
      <c r="R28" s="100"/>
      <c r="S28" s="64"/>
      <c r="T28" s="65"/>
      <c r="U28" s="66"/>
      <c r="V28" s="67"/>
      <c r="W28" s="71">
        <f>(F28+G28+H28+I28+K28+J28+L28+M28+N28+O28+P28+Q28+R28+S28+T28+U28+V28)*8</f>
        <v>0</v>
      </c>
      <c r="X28" s="47">
        <f>(F28+G28+H28+I28+J28+K28+L28+M28+N28+O28+P28+Q28+R28)*160+(S28+T28+U28+V28)*168</f>
        <v>0</v>
      </c>
    </row>
    <row r="29" spans="1:24" ht="18" customHeight="1">
      <c r="A29" s="48">
        <v>1108</v>
      </c>
      <c r="B29" s="49" t="s">
        <v>57</v>
      </c>
      <c r="C29" s="49" t="s">
        <v>36</v>
      </c>
      <c r="D29" s="49">
        <v>6</v>
      </c>
      <c r="E29" s="74">
        <v>130</v>
      </c>
      <c r="F29" s="51"/>
      <c r="G29" s="52"/>
      <c r="H29" s="53"/>
      <c r="I29" s="54"/>
      <c r="J29" s="55"/>
      <c r="K29" s="56"/>
      <c r="L29" s="57"/>
      <c r="M29" s="58"/>
      <c r="N29" s="59"/>
      <c r="O29" s="60"/>
      <c r="P29" s="61"/>
      <c r="Q29" s="62"/>
      <c r="R29" s="100"/>
      <c r="S29" s="64"/>
      <c r="T29" s="65"/>
      <c r="U29" s="66"/>
      <c r="V29" s="67"/>
      <c r="W29" s="71">
        <f t="shared" ref="W29:W30" si="6">(F29+G29+H29+I29+K29+J29+L29+M29+N29+O29+P29+Q29+R29+S29+T29+U29+V29)*6</f>
        <v>0</v>
      </c>
      <c r="X29" s="47">
        <f>(F29+G29+H29+I29+J29+K29+L29+M29+N29+O29+P29+Q29+R29)*130+(S29+T29+U29+V29)*136.5</f>
        <v>0</v>
      </c>
    </row>
    <row r="30" spans="1:24" ht="18" customHeight="1">
      <c r="A30" s="69">
        <v>1109</v>
      </c>
      <c r="B30" s="49" t="s">
        <v>58</v>
      </c>
      <c r="C30" s="49" t="s">
        <v>36</v>
      </c>
      <c r="D30" s="49">
        <v>6</v>
      </c>
      <c r="E30" s="50">
        <v>150</v>
      </c>
      <c r="F30" s="51"/>
      <c r="G30" s="52"/>
      <c r="H30" s="53"/>
      <c r="I30" s="54"/>
      <c r="J30" s="55"/>
      <c r="K30" s="56"/>
      <c r="L30" s="57"/>
      <c r="M30" s="58"/>
      <c r="N30" s="59"/>
      <c r="O30" s="60"/>
      <c r="P30" s="61"/>
      <c r="Q30" s="62"/>
      <c r="R30" s="100"/>
      <c r="S30" s="64"/>
      <c r="T30" s="65"/>
      <c r="U30" s="66"/>
      <c r="V30" s="67"/>
      <c r="W30" s="71">
        <f t="shared" si="6"/>
        <v>0</v>
      </c>
      <c r="X30" s="47">
        <f t="shared" ref="X30:X33" si="7">(F30+G30+H30+I30+J30+K30+L30+M30+N30+O30+P30+Q30+R30)*150+(S30+T30+U30+V30)*157.5</f>
        <v>0</v>
      </c>
    </row>
    <row r="31" spans="1:24" ht="18" customHeight="1">
      <c r="A31" s="48">
        <v>1110</v>
      </c>
      <c r="B31" s="49" t="s">
        <v>59</v>
      </c>
      <c r="C31" s="49" t="s">
        <v>38</v>
      </c>
      <c r="D31" s="49">
        <v>4</v>
      </c>
      <c r="E31" s="74">
        <v>150</v>
      </c>
      <c r="F31" s="51"/>
      <c r="G31" s="52"/>
      <c r="H31" s="53"/>
      <c r="I31" s="54"/>
      <c r="J31" s="55"/>
      <c r="K31" s="56"/>
      <c r="L31" s="57"/>
      <c r="M31" s="58"/>
      <c r="N31" s="59"/>
      <c r="O31" s="60"/>
      <c r="P31" s="61"/>
      <c r="Q31" s="62"/>
      <c r="R31" s="100"/>
      <c r="S31" s="64"/>
      <c r="T31" s="65"/>
      <c r="U31" s="66"/>
      <c r="V31" s="67"/>
      <c r="W31" s="71">
        <f>(F31+G31+H31+I31+K31+J31+L31+M31+N31+O31+P31+Q31+R31+S31+T31+U31+V31)*4</f>
        <v>0</v>
      </c>
      <c r="X31" s="47">
        <f t="shared" si="7"/>
        <v>0</v>
      </c>
    </row>
    <row r="32" spans="1:24" ht="18" customHeight="1">
      <c r="A32" s="69">
        <v>1111</v>
      </c>
      <c r="B32" s="49" t="s">
        <v>60</v>
      </c>
      <c r="C32" s="49" t="s">
        <v>40</v>
      </c>
      <c r="D32" s="49">
        <v>2</v>
      </c>
      <c r="E32" s="50">
        <v>150</v>
      </c>
      <c r="F32" s="51"/>
      <c r="G32" s="52"/>
      <c r="H32" s="53"/>
      <c r="I32" s="54"/>
      <c r="J32" s="55"/>
      <c r="K32" s="56"/>
      <c r="L32" s="57"/>
      <c r="M32" s="58"/>
      <c r="N32" s="59"/>
      <c r="O32" s="60"/>
      <c r="P32" s="61"/>
      <c r="Q32" s="62"/>
      <c r="R32" s="100"/>
      <c r="S32" s="64"/>
      <c r="T32" s="65"/>
      <c r="U32" s="66"/>
      <c r="V32" s="67"/>
      <c r="W32" s="71">
        <f t="shared" ref="W32:W33" si="8">(F32+G32+H32+I32+K32+J32+L32+M32+N32+O32+P32+Q32+R32+S32+T32+U32+V32)*2</f>
        <v>0</v>
      </c>
      <c r="X32" s="47">
        <f t="shared" si="7"/>
        <v>0</v>
      </c>
    </row>
    <row r="33" spans="1:24" ht="18" customHeight="1">
      <c r="A33" s="48">
        <v>1112</v>
      </c>
      <c r="B33" s="49" t="s">
        <v>61</v>
      </c>
      <c r="C33" s="49" t="s">
        <v>40</v>
      </c>
      <c r="D33" s="49">
        <v>2</v>
      </c>
      <c r="E33" s="50">
        <v>150</v>
      </c>
      <c r="F33" s="51"/>
      <c r="G33" s="52"/>
      <c r="H33" s="53"/>
      <c r="I33" s="54"/>
      <c r="J33" s="55"/>
      <c r="K33" s="56"/>
      <c r="L33" s="57"/>
      <c r="M33" s="58"/>
      <c r="N33" s="59"/>
      <c r="O33" s="60"/>
      <c r="P33" s="61"/>
      <c r="Q33" s="62"/>
      <c r="R33" s="100"/>
      <c r="S33" s="64"/>
      <c r="T33" s="65"/>
      <c r="U33" s="66"/>
      <c r="V33" s="67"/>
      <c r="W33" s="68">
        <f t="shared" si="8"/>
        <v>0</v>
      </c>
      <c r="X33" s="47">
        <f t="shared" si="7"/>
        <v>0</v>
      </c>
    </row>
    <row r="34" spans="1:24" ht="18" customHeight="1">
      <c r="A34" s="101">
        <v>1113</v>
      </c>
      <c r="B34" s="102" t="s">
        <v>62</v>
      </c>
      <c r="C34" s="102" t="s">
        <v>46</v>
      </c>
      <c r="D34" s="102">
        <v>122</v>
      </c>
      <c r="E34" s="103">
        <v>1300</v>
      </c>
      <c r="F34" s="101"/>
      <c r="G34" s="104"/>
      <c r="H34" s="105"/>
      <c r="I34" s="106"/>
      <c r="J34" s="107"/>
      <c r="K34" s="108"/>
      <c r="L34" s="109"/>
      <c r="M34" s="110"/>
      <c r="N34" s="111"/>
      <c r="O34" s="112"/>
      <c r="P34" s="113"/>
      <c r="Q34" s="114"/>
      <c r="R34" s="115"/>
      <c r="S34" s="116"/>
      <c r="T34" s="117"/>
      <c r="U34" s="118"/>
      <c r="V34" s="107"/>
      <c r="W34" s="119">
        <f>(F34+G34+H34+I34+K34+J34+L34+M34+N34+O34+P34+Q34+R34+S34+T34+U34+V34)*122</f>
        <v>0</v>
      </c>
      <c r="X34" s="120">
        <f>(F34+G34+H34+I34+J34+K34+L34+M34+N34+O34+P34+Q34+R34)*1300+(S34+T34+U34+V34)*1365</f>
        <v>0</v>
      </c>
    </row>
    <row r="35" spans="1:24" ht="14.25" customHeight="1">
      <c r="A35" s="140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</row>
    <row r="36" spans="1:24" ht="14.2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</row>
    <row r="37" spans="1:24" ht="6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</row>
    <row r="38" spans="1:24" ht="88.5" customHeight="1">
      <c r="A38" s="140"/>
      <c r="B38" s="141"/>
      <c r="C38" s="141"/>
      <c r="D38" s="141"/>
      <c r="E38" s="141"/>
      <c r="F38" s="121" t="s">
        <v>63</v>
      </c>
      <c r="G38" s="122" t="s">
        <v>64</v>
      </c>
      <c r="H38" s="123" t="s">
        <v>65</v>
      </c>
      <c r="I38" s="124" t="s">
        <v>66</v>
      </c>
      <c r="J38" s="125" t="s">
        <v>67</v>
      </c>
      <c r="K38" s="126" t="s">
        <v>68</v>
      </c>
      <c r="L38" s="127" t="s">
        <v>69</v>
      </c>
      <c r="M38" s="128" t="s">
        <v>70</v>
      </c>
      <c r="N38" s="129" t="s">
        <v>71</v>
      </c>
      <c r="O38" s="130" t="s">
        <v>72</v>
      </c>
      <c r="P38" s="131" t="s">
        <v>73</v>
      </c>
      <c r="Q38" s="132" t="s">
        <v>74</v>
      </c>
      <c r="R38" s="133" t="s">
        <v>75</v>
      </c>
      <c r="S38" s="134" t="s">
        <v>76</v>
      </c>
      <c r="T38" s="135" t="s">
        <v>77</v>
      </c>
      <c r="U38" s="136" t="s">
        <v>78</v>
      </c>
      <c r="V38" s="137" t="s">
        <v>79</v>
      </c>
      <c r="W38" s="140"/>
      <c r="X38" s="141"/>
    </row>
    <row r="39" spans="1:24" ht="18" customHeight="1">
      <c r="A39" s="140"/>
      <c r="B39" s="141"/>
      <c r="C39" s="179" t="s">
        <v>80</v>
      </c>
      <c r="D39" s="152"/>
      <c r="E39" s="153"/>
      <c r="F39" s="138">
        <f t="shared" ref="F39:V39" si="9">(F11*20)+(F12*8)+(F13*6)+(F14*4)+(F15*2)+(F16*8)+(F17*6)+(F18*2)+(F19*2)+(F20*58)+(F22*24)+(F23*16)+(F24*10)+(F25*12)+(F26*12)+(F27*20)+(F28*8)+(F29*6)+(F30*6)+(F31*4)+(F32*2)+(F33*2)+(F34*122)</f>
        <v>0</v>
      </c>
      <c r="G39" s="138">
        <f t="shared" si="9"/>
        <v>0</v>
      </c>
      <c r="H39" s="138">
        <f t="shared" si="9"/>
        <v>0</v>
      </c>
      <c r="I39" s="138">
        <f t="shared" si="9"/>
        <v>0</v>
      </c>
      <c r="J39" s="138">
        <f t="shared" si="9"/>
        <v>0</v>
      </c>
      <c r="K39" s="138">
        <f t="shared" si="9"/>
        <v>0</v>
      </c>
      <c r="L39" s="138">
        <f t="shared" si="9"/>
        <v>0</v>
      </c>
      <c r="M39" s="138">
        <f t="shared" si="9"/>
        <v>0</v>
      </c>
      <c r="N39" s="138">
        <f t="shared" si="9"/>
        <v>0</v>
      </c>
      <c r="O39" s="138">
        <f t="shared" si="9"/>
        <v>0</v>
      </c>
      <c r="P39" s="138">
        <f t="shared" si="9"/>
        <v>0</v>
      </c>
      <c r="Q39" s="138">
        <f t="shared" si="9"/>
        <v>0</v>
      </c>
      <c r="R39" s="138">
        <f t="shared" si="9"/>
        <v>0</v>
      </c>
      <c r="S39" s="138">
        <f t="shared" si="9"/>
        <v>0</v>
      </c>
      <c r="T39" s="138">
        <f t="shared" si="9"/>
        <v>0</v>
      </c>
      <c r="U39" s="138">
        <f t="shared" si="9"/>
        <v>0</v>
      </c>
      <c r="V39" s="138">
        <f t="shared" si="9"/>
        <v>0</v>
      </c>
      <c r="W39" s="141"/>
      <c r="X39" s="141"/>
    </row>
    <row r="40" spans="1:24" ht="18" customHeight="1">
      <c r="A40" s="141"/>
      <c r="B40" s="141"/>
      <c r="C40" s="179" t="s">
        <v>81</v>
      </c>
      <c r="D40" s="152"/>
      <c r="E40" s="153"/>
      <c r="F40" s="138">
        <f t="shared" ref="F40:V40" si="10">F11+F12+F13+F14+F15+F16+F17+F18+F19+F20+F22+F23+F24+F25+F26+F27+F28+F29+F30+F31+F32+F33+F34</f>
        <v>0</v>
      </c>
      <c r="G40" s="138">
        <f t="shared" si="10"/>
        <v>0</v>
      </c>
      <c r="H40" s="138">
        <f t="shared" si="10"/>
        <v>0</v>
      </c>
      <c r="I40" s="138">
        <f t="shared" si="10"/>
        <v>0</v>
      </c>
      <c r="J40" s="138">
        <f t="shared" si="10"/>
        <v>0</v>
      </c>
      <c r="K40" s="138">
        <f t="shared" si="10"/>
        <v>0</v>
      </c>
      <c r="L40" s="138">
        <f t="shared" si="10"/>
        <v>0</v>
      </c>
      <c r="M40" s="138">
        <f t="shared" si="10"/>
        <v>0</v>
      </c>
      <c r="N40" s="138">
        <f t="shared" si="10"/>
        <v>0</v>
      </c>
      <c r="O40" s="138">
        <f t="shared" si="10"/>
        <v>0</v>
      </c>
      <c r="P40" s="138">
        <f t="shared" si="10"/>
        <v>0</v>
      </c>
      <c r="Q40" s="138">
        <f t="shared" si="10"/>
        <v>0</v>
      </c>
      <c r="R40" s="138">
        <f t="shared" si="10"/>
        <v>0</v>
      </c>
      <c r="S40" s="138">
        <f t="shared" si="10"/>
        <v>0</v>
      </c>
      <c r="T40" s="138">
        <f t="shared" si="10"/>
        <v>0</v>
      </c>
      <c r="U40" s="138">
        <f t="shared" si="10"/>
        <v>0</v>
      </c>
      <c r="V40" s="138">
        <f t="shared" si="10"/>
        <v>0</v>
      </c>
      <c r="W40" s="141"/>
      <c r="X40" s="141"/>
    </row>
    <row r="41" spans="1:24" ht="14.25" customHeight="1">
      <c r="A41" s="141"/>
      <c r="B41" s="141"/>
      <c r="C41" s="139"/>
      <c r="D41" s="139"/>
      <c r="E41" s="139"/>
      <c r="F41" s="180" t="s">
        <v>82</v>
      </c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1"/>
      <c r="X41" s="141"/>
    </row>
    <row r="42" spans="1:24" ht="14.25" customHeight="1">
      <c r="A42" s="141"/>
      <c r="B42" s="14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41"/>
      <c r="X42" s="141"/>
    </row>
    <row r="43" spans="1:24" ht="27.75" customHeight="1">
      <c r="A43" s="141"/>
      <c r="B43" s="141"/>
      <c r="C43" s="174" t="s">
        <v>1</v>
      </c>
      <c r="D43" s="152"/>
      <c r="E43" s="153"/>
      <c r="F43" s="174">
        <f t="shared" ref="F43:F44" si="11">F39+G39+H39+I39+J39+K39+L39+M39+N39+O39+P39+Q39+R39+S39+T39+U39+V39</f>
        <v>0</v>
      </c>
      <c r="G43" s="152"/>
      <c r="H43" s="152"/>
      <c r="I43" s="152"/>
      <c r="J43" s="153"/>
      <c r="K43" s="1"/>
      <c r="L43" s="1"/>
      <c r="M43" s="177" t="s">
        <v>83</v>
      </c>
      <c r="N43" s="152"/>
      <c r="O43" s="152"/>
      <c r="P43" s="152"/>
      <c r="Q43" s="153"/>
      <c r="R43" s="178">
        <v>0</v>
      </c>
      <c r="S43" s="152"/>
      <c r="T43" s="152"/>
      <c r="U43" s="152"/>
      <c r="V43" s="153"/>
      <c r="W43" s="141"/>
      <c r="X43" s="141"/>
    </row>
    <row r="44" spans="1:24" ht="27.75" customHeight="1">
      <c r="A44" s="141"/>
      <c r="B44" s="141"/>
      <c r="C44" s="174" t="s">
        <v>2</v>
      </c>
      <c r="D44" s="152"/>
      <c r="E44" s="153"/>
      <c r="F44" s="174">
        <f t="shared" si="11"/>
        <v>0</v>
      </c>
      <c r="G44" s="152"/>
      <c r="H44" s="152"/>
      <c r="I44" s="152"/>
      <c r="J44" s="15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41"/>
      <c r="X44" s="141"/>
    </row>
    <row r="45" spans="1:24" ht="27.75" customHeight="1">
      <c r="A45" s="141"/>
      <c r="B45" s="141"/>
      <c r="C45" s="174" t="s">
        <v>4</v>
      </c>
      <c r="D45" s="152"/>
      <c r="E45" s="153"/>
      <c r="F45" s="176">
        <f>SUM(X11:X34)-((SUM(X11:X34)*R43))</f>
        <v>0</v>
      </c>
      <c r="G45" s="152"/>
      <c r="H45" s="152"/>
      <c r="I45" s="152"/>
      <c r="J45" s="15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41"/>
      <c r="X45" s="141"/>
    </row>
    <row r="46" spans="1:24" ht="14.25" customHeight="1">
      <c r="A46" s="1"/>
      <c r="B46" s="1"/>
      <c r="C46" s="1"/>
      <c r="D46" s="1"/>
      <c r="E46" s="175" t="s">
        <v>84</v>
      </c>
      <c r="F46" s="143"/>
      <c r="G46" s="143"/>
      <c r="H46" s="143"/>
      <c r="I46" s="143"/>
      <c r="J46" s="14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4.25" customHeight="1"/>
    <row r="51" spans="1:24" ht="14.25" customHeight="1"/>
    <row r="52" spans="1:24" ht="14.25" customHeight="1"/>
    <row r="53" spans="1:24" ht="14.25" customHeight="1"/>
    <row r="54" spans="1:24" ht="14.25" customHeight="1"/>
    <row r="55" spans="1:24" ht="14.25" customHeight="1"/>
    <row r="56" spans="1:24" ht="14.25" customHeight="1"/>
    <row r="57" spans="1:24" ht="14.25" customHeight="1"/>
    <row r="58" spans="1:24" ht="14.25" customHeight="1"/>
    <row r="59" spans="1:24" ht="14.25" customHeight="1"/>
    <row r="60" spans="1:24" ht="14.25" customHeight="1"/>
    <row r="61" spans="1:24" ht="14.25" customHeight="1"/>
    <row r="62" spans="1:24" ht="14.25" customHeight="1"/>
    <row r="63" spans="1:24" ht="14.25" customHeight="1"/>
    <row r="64" spans="1:2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</sheetData>
  <mergeCells count="33">
    <mergeCell ref="A35:X37"/>
    <mergeCell ref="F43:J43"/>
    <mergeCell ref="E46:J46"/>
    <mergeCell ref="F44:J44"/>
    <mergeCell ref="F45:J45"/>
    <mergeCell ref="M43:Q43"/>
    <mergeCell ref="R43:V43"/>
    <mergeCell ref="C44:E44"/>
    <mergeCell ref="C45:E45"/>
    <mergeCell ref="C39:E39"/>
    <mergeCell ref="A38:E38"/>
    <mergeCell ref="W38:X45"/>
    <mergeCell ref="A39:B45"/>
    <mergeCell ref="F41:V41"/>
    <mergeCell ref="C40:E40"/>
    <mergeCell ref="C43:E43"/>
    <mergeCell ref="H5:K5"/>
    <mergeCell ref="L5:R5"/>
    <mergeCell ref="F10:X10"/>
    <mergeCell ref="A10:E10"/>
    <mergeCell ref="A21:E21"/>
    <mergeCell ref="F21:V21"/>
    <mergeCell ref="T5:W5"/>
    <mergeCell ref="P6:X7"/>
    <mergeCell ref="P8:R8"/>
    <mergeCell ref="S8:V8"/>
    <mergeCell ref="W8:X8"/>
    <mergeCell ref="P1:X2"/>
    <mergeCell ref="H3:K4"/>
    <mergeCell ref="L3:R3"/>
    <mergeCell ref="T3:W3"/>
    <mergeCell ref="L4:R4"/>
    <mergeCell ref="T4:W4"/>
  </mergeCells>
  <pageMargins left="0.70866141732283472" right="0.70866141732283472" top="0.78740157480314965" bottom="0.78740157480314965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Tabelle1!Z_D8989337_B290_44A9_8E0B_1D31DA495A27_.wvu.Cols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Theke</dc:creator>
  <cp:lastModifiedBy>Bastian O</cp:lastModifiedBy>
  <dcterms:created xsi:type="dcterms:W3CDTF">2022-01-20T20:08:21Z</dcterms:created>
  <dcterms:modified xsi:type="dcterms:W3CDTF">2024-04-23T11:22:13Z</dcterms:modified>
</cp:coreProperties>
</file>